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 назначений" sheetId="4" r:id="rId1"/>
    <sheet name="Лист динамического наблюдения" sheetId="2" r:id="rId2"/>
    <sheet name="Шкала Морсе" sheetId="3" r:id="rId3"/>
  </sheets>
  <calcPr calcId="124519"/>
</workbook>
</file>

<file path=xl/calcChain.xml><?xml version="1.0" encoding="utf-8"?>
<calcChain xmlns="http://schemas.openxmlformats.org/spreadsheetml/2006/main">
  <c r="G16" i="4"/>
  <c r="B27" s="1"/>
  <c r="M8" l="1"/>
  <c r="E16"/>
  <c r="D16"/>
  <c r="B18" s="1"/>
  <c r="B19" s="1"/>
  <c r="B20" s="1"/>
  <c r="B21" s="1"/>
  <c r="B22" s="1"/>
  <c r="B23" s="1"/>
  <c r="B24" s="1"/>
  <c r="B25" s="1"/>
  <c r="B26" s="1"/>
  <c r="C20"/>
  <c r="F16"/>
  <c r="A53" i="3" l="1"/>
  <c r="A52"/>
  <c r="B51"/>
  <c r="A48" s="1"/>
  <c r="B48" s="1"/>
  <c r="B49"/>
  <c r="C49" s="1"/>
  <c r="A46"/>
  <c r="A45"/>
  <c r="A44"/>
  <c r="B43"/>
  <c r="A40" s="1"/>
  <c r="B40" s="1"/>
  <c r="B41"/>
  <c r="C41" s="1"/>
  <c r="A38"/>
  <c r="A37"/>
  <c r="B36"/>
  <c r="A33" s="1"/>
  <c r="B33" s="1"/>
  <c r="C34"/>
  <c r="B34"/>
  <c r="A31"/>
  <c r="A30"/>
  <c r="A29"/>
  <c r="B28"/>
  <c r="A25" s="1"/>
  <c r="B25" s="1"/>
  <c r="C26"/>
  <c r="B26"/>
  <c r="B21"/>
  <c r="B19"/>
  <c r="C19" s="1"/>
  <c r="B18"/>
  <c r="A18"/>
  <c r="B14"/>
  <c r="A11" s="1"/>
  <c r="B11" s="1"/>
  <c r="B12"/>
  <c r="C12" s="1"/>
  <c r="C56" l="1"/>
</calcChain>
</file>

<file path=xl/sharedStrings.xml><?xml version="1.0" encoding="utf-8"?>
<sst xmlns="http://schemas.openxmlformats.org/spreadsheetml/2006/main" count="119" uniqueCount="89">
  <si>
    <t>Центр сосудистой и пластической хирургии</t>
  </si>
  <si>
    <t>Оториноларингологии</t>
  </si>
  <si>
    <t>наименование больницы</t>
  </si>
  <si>
    <t>отделение</t>
  </si>
  <si>
    <t>палата</t>
  </si>
  <si>
    <t>ЛИСТ ВРАЧЕБНЫХ НАЗНАЧЕНИЙ</t>
  </si>
  <si>
    <t>к медитцинской карте стационарного больного №0214</t>
  </si>
  <si>
    <t>Фамилия, имя, отчество пациента</t>
  </si>
  <si>
    <t>Дата рождения:</t>
  </si>
  <si>
    <t>Диагноз (основное заболевание)</t>
  </si>
  <si>
    <t>Аллергические реакции на лекарственные препараты, пищевая аллергия или иные виды непереносимости в анамнезе, с указанием типа и вида аллергической реакции:</t>
  </si>
  <si>
    <t>Назначение</t>
  </si>
  <si>
    <t>Дата назначения</t>
  </si>
  <si>
    <t>Дата отмены</t>
  </si>
  <si>
    <t>Отметка об исполнении назначения лекарственного препарата, лечебного питания, режима
(дата и время исполнения, подпись медицинского работника ответственного за исполнение)</t>
  </si>
  <si>
    <t>Сведения о реакции наприменения
(при наличии)</t>
  </si>
  <si>
    <t>УТРО</t>
  </si>
  <si>
    <t>ДЕНЬ</t>
  </si>
  <si>
    <t>ВЕЧЕР</t>
  </si>
  <si>
    <r>
      <t xml:space="preserve"> </t>
    </r>
    <r>
      <rPr>
        <b/>
        <sz val="10"/>
        <color theme="1"/>
        <rFont val="Times New Roman"/>
        <family val="1"/>
        <charset val="204"/>
      </rPr>
      <t>Режим ОБЩИЙ</t>
    </r>
  </si>
  <si>
    <r>
      <t xml:space="preserve"> </t>
    </r>
    <r>
      <rPr>
        <b/>
        <i/>
        <sz val="10"/>
        <color theme="1"/>
        <rFont val="Times New Roman"/>
        <family val="1"/>
        <charset val="204"/>
      </rPr>
      <t>Стол №15</t>
    </r>
  </si>
  <si>
    <t>Sol. Heparini 5000 МЕ 1 ml. п/к 1р/день</t>
  </si>
  <si>
    <t>Cyclophosphamidi 200мг +Sol. Natrii chloridi 0,9% isotonici -500 мл в/в капельно</t>
  </si>
  <si>
    <t>Контроль температуры тела 2 р/ день</t>
  </si>
  <si>
    <t>Пульсоксиметрия 3 раза в день</t>
  </si>
  <si>
    <t>Контроль ЧДД 2 раза в день</t>
  </si>
  <si>
    <t>Контроль АД 2 раза в день</t>
  </si>
  <si>
    <t>Отметка о проверке выполнения назначений лечащим врачом</t>
  </si>
  <si>
    <t>ЛИСТ РЕГИСТРАЦИИ ПОКАЗАТЕЛЕЙ ЖИЗНЕННО ВАЖНЫЙ ФУНКЦИЙ</t>
  </si>
  <si>
    <t xml:space="preserve">Дата рождения: </t>
  </si>
  <si>
    <t>Рост</t>
  </si>
  <si>
    <t>Сутки пребывания</t>
  </si>
  <si>
    <t>Дата</t>
  </si>
  <si>
    <t>Время</t>
  </si>
  <si>
    <r>
      <t xml:space="preserve">Температура тела, </t>
    </r>
    <r>
      <rPr>
        <vertAlign val="superscript"/>
        <sz val="14"/>
        <color theme="1"/>
        <rFont val="Times New Roman"/>
        <family val="1"/>
        <charset val="204"/>
      </rPr>
      <t>о</t>
    </r>
    <r>
      <rPr>
        <sz val="14"/>
        <color theme="1"/>
        <rFont val="Times New Roman"/>
        <family val="1"/>
        <charset val="204"/>
      </rPr>
      <t>С</t>
    </r>
  </si>
  <si>
    <t>Артериальное давление</t>
  </si>
  <si>
    <t>Пульс</t>
  </si>
  <si>
    <t>Частота дыхания</t>
  </si>
  <si>
    <r>
      <t>SpO</t>
    </r>
    <r>
      <rPr>
        <vertAlign val="subscript"/>
        <sz val="14"/>
        <color theme="1"/>
        <rFont val="Times New Roman"/>
        <family val="1"/>
        <charset val="204"/>
      </rPr>
      <t xml:space="preserve">2, </t>
    </r>
    <r>
      <rPr>
        <sz val="14"/>
        <color theme="1"/>
        <rFont val="Times New Roman"/>
        <family val="1"/>
        <charset val="204"/>
      </rPr>
      <t>%</t>
    </r>
  </si>
  <si>
    <t>Масса тела (кг)</t>
  </si>
  <si>
    <t>Выпито жидкости (мл)</t>
  </si>
  <si>
    <r>
      <t xml:space="preserve">Введено жидкости (мл)
</t>
    </r>
    <r>
      <rPr>
        <sz val="12"/>
        <color theme="1"/>
        <rFont val="Times New Roman"/>
        <family val="1"/>
        <charset val="204"/>
      </rPr>
      <t>парентерально</t>
    </r>
  </si>
  <si>
    <t>Суточный объем мочи (мл)</t>
  </si>
  <si>
    <t>Стул</t>
  </si>
  <si>
    <t>Подпись 
медицинской сестры</t>
  </si>
  <si>
    <t>ШКАЛА МОРСЕ ДЛЯ ОЦЕНКИ РИСКА ПАДЕНИЙ ПАЦИЕНТОВ</t>
  </si>
  <si>
    <t>Пациент</t>
  </si>
  <si>
    <t>Агафонова Алена Игоревна,  50 лет</t>
  </si>
  <si>
    <t>Диагноз</t>
  </si>
  <si>
    <t>Рассеянный склероз. Ремитирующее течение, фаза обострения. 
Нижний вялый парапарез</t>
  </si>
  <si>
    <t>1. Падал ли в последние 3 мес?</t>
  </si>
  <si>
    <t xml:space="preserve">&gt;&gt; Ваш вариант ответа учтен </t>
  </si>
  <si>
    <t>&gt;</t>
  </si>
  <si>
    <t>2 - Нет [0 баллов]</t>
  </si>
  <si>
    <t>1 - Да [25 баллов]</t>
  </si>
  <si>
    <t xml:space="preserve">2. Есть ли сопутствующее заболевание? </t>
  </si>
  <si>
    <t>1 - Да  [15 баллов]</t>
  </si>
  <si>
    <t>2 - Нет  [0 баллов]</t>
  </si>
  <si>
    <t>3. Самостоятельность при ходьбе:</t>
  </si>
  <si>
    <t xml:space="preserve"> </t>
  </si>
  <si>
    <t>1 - Ходит сам (даже если при помощи кого-то), или строгий постельный режим, неподвижен [0 баллов]</t>
  </si>
  <si>
    <t>2 - Костыли / ходунки / трость [15 баллов]</t>
  </si>
  <si>
    <t>3 - Опирается о мебель или стены для поддержки при ходьбе  [30 баллов]</t>
  </si>
  <si>
    <t>4. Назначены внутривенные вливания/установлен внутривенный катетер</t>
  </si>
  <si>
    <t>1 - Да  [20 баллов]</t>
  </si>
  <si>
    <t>5. Походка</t>
  </si>
  <si>
    <t>1 - Нормальная (ходит свободно)  [0 баллов]</t>
  </si>
  <si>
    <t>2 - Слегка несвободная (ходит с остановками, шаги короткие, иногда с задержкой)  [10 баллов]</t>
  </si>
  <si>
    <t>3 - Нарушена (не может встать, ходит опираясь, смотрит вниз)  [20 баллов]</t>
  </si>
  <si>
    <t>6. Психическое состояние</t>
  </si>
  <si>
    <t>1 - Знает свою способность двигаться  [0 баллов]</t>
  </si>
  <si>
    <t>2 - Не знает или забывает, что нужна помощь при движении  [15 баллов]</t>
  </si>
  <si>
    <t>Итого</t>
  </si>
  <si>
    <t>Интерпретация результата</t>
  </si>
  <si>
    <t>б а л л о в</t>
  </si>
  <si>
    <t>в ы б е р и т е   с о о т в е т с в у ю щ и й   р е з у л ь т а т   и з   в ы п а д а ю щ е г о   с п и с к а</t>
  </si>
  <si>
    <t>- Нет риска падений</t>
  </si>
  <si>
    <t>- Низкий риск падения</t>
  </si>
  <si>
    <t>- Высокий риск падения</t>
  </si>
  <si>
    <t>Медицинская сестра</t>
  </si>
  <si>
    <t>Долгов Кирилл Викторович / Самарская область</t>
  </si>
  <si>
    <t>фамилия имя отчество / регион</t>
  </si>
  <si>
    <t>Модуль А. Сестринский уход за пациентом после ринопластики в условиях стационара (инвариант)</t>
  </si>
  <si>
    <t>не выявлено</t>
  </si>
  <si>
    <t>Захаров З.В.</t>
  </si>
  <si>
    <t>Шарипова А.Н.</t>
  </si>
  <si>
    <r>
      <t>Оксигенотерапия</t>
    </r>
    <r>
      <rPr>
        <vertAlign val="subscript"/>
        <sz val="14"/>
        <color rgb="FF0000FF"/>
        <rFont val="Monotype Corsiva"/>
        <family val="4"/>
        <charset val="204"/>
      </rPr>
      <t xml:space="preserve"> </t>
    </r>
    <r>
      <rPr>
        <sz val="14"/>
        <color rgb="FF0000FF"/>
        <rFont val="Monotype Corsiva"/>
        <family val="4"/>
        <charset val="204"/>
      </rPr>
      <t>2 - 4 л/мин при SPO2 ниже 95%</t>
    </r>
  </si>
  <si>
    <t>Агафонова Алена Игоревна</t>
  </si>
  <si>
    <t>Передвижение при помощи ходунков с 07.04.2023г.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</si>
</sst>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dd/mm/yy;@"/>
  </numFmts>
  <fonts count="67">
    <font>
      <sz val="11"/>
      <color theme="1"/>
      <name val="Calibri"/>
      <family val="2"/>
      <charset val="204"/>
      <scheme val="minor"/>
    </font>
    <font>
      <b/>
      <i/>
      <sz val="14"/>
      <color theme="1"/>
      <name val="Bookman Old Style"/>
      <family val="1"/>
      <charset val="204"/>
    </font>
    <font>
      <b/>
      <i/>
      <sz val="16"/>
      <color rgb="FF0000FF"/>
      <name val="Monotype Corsiva"/>
      <family val="4"/>
      <charset val="204"/>
    </font>
    <font>
      <b/>
      <sz val="16"/>
      <color rgb="FF0000FF"/>
      <name val="Monotype Corsiva"/>
      <family val="4"/>
      <charset val="204"/>
    </font>
    <font>
      <sz val="10"/>
      <color theme="1"/>
      <name val="Calibri"/>
      <family val="2"/>
      <charset val="204"/>
      <scheme val="minor"/>
    </font>
    <font>
      <b/>
      <sz val="16"/>
      <color theme="1"/>
      <name val="Bookman Old Style"/>
      <family val="1"/>
      <charset val="204"/>
    </font>
    <font>
      <i/>
      <sz val="14"/>
      <color theme="1"/>
      <name val="Bookman Old Style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FF"/>
      <name val="Monotype Corsiva"/>
      <family val="4"/>
      <charset val="204"/>
    </font>
    <font>
      <b/>
      <sz val="14"/>
      <color rgb="FF0000FF"/>
      <name val="Monotype Corsiva"/>
      <family val="4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12"/>
      <color rgb="FF0000FF"/>
      <name val="Monotype Corsiva"/>
      <family val="4"/>
      <charset val="204"/>
    </font>
    <font>
      <b/>
      <sz val="8"/>
      <color rgb="FF0000FF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4"/>
      <color rgb="FF0000FF"/>
      <name val="Monotype Corsiva"/>
      <family val="4"/>
      <charset val="204"/>
    </font>
    <font>
      <i/>
      <sz val="11"/>
      <color rgb="FF0000FF"/>
      <name val="Monotype Corsiva"/>
      <family val="4"/>
      <charset val="204"/>
    </font>
    <font>
      <b/>
      <sz val="14"/>
      <color rgb="FF0000FF"/>
      <name val="Times New Roman"/>
      <family val="1"/>
      <charset val="204"/>
    </font>
    <font>
      <vertAlign val="subscript"/>
      <sz val="14"/>
      <color rgb="FF0000FF"/>
      <name val="Monotype Corsiva"/>
      <family val="4"/>
      <charset val="204"/>
    </font>
    <font>
      <sz val="8"/>
      <color theme="1"/>
      <name val="Monotype Corsiva"/>
      <family val="4"/>
      <charset val="204"/>
    </font>
    <font>
      <b/>
      <sz val="8"/>
      <color rgb="FF0000FF"/>
      <name val="Monotype Corsiva"/>
      <family val="4"/>
      <charset val="204"/>
    </font>
    <font>
      <b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0000FF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5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5"/>
      <color rgb="FF0000FF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8"/>
      <color rgb="FF0000FF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9" tint="0.79998168889431442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7"/>
      <color theme="0"/>
      <name val="Times New Roman"/>
      <family val="1"/>
      <charset val="204"/>
    </font>
    <font>
      <sz val="7"/>
      <color theme="9" tint="0.79998168889431442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5"/>
      <color theme="0"/>
      <name val="Times New Roman"/>
      <family val="1"/>
      <charset val="204"/>
    </font>
    <font>
      <sz val="5"/>
      <color theme="9" tint="0.79998168889431442"/>
      <name val="Times New Roman"/>
      <family val="1"/>
      <charset val="204"/>
    </font>
    <font>
      <i/>
      <sz val="5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5"/>
      <color rgb="FF000000"/>
      <name val="Times New Roman"/>
      <family val="1"/>
      <charset val="204"/>
    </font>
    <font>
      <b/>
      <i/>
      <sz val="16"/>
      <color rgb="FF0000FF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8"/>
      <color rgb="FF0000FF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dashed">
        <color indexed="64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0" fillId="0" borderId="0" xfId="0" applyFont="1"/>
    <xf numFmtId="0" fontId="14" fillId="0" borderId="7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22" fillId="0" borderId="36" xfId="0" applyFont="1" applyBorder="1" applyAlignment="1">
      <alignment vertical="center" wrapText="1"/>
    </xf>
    <xf numFmtId="0" fontId="15" fillId="0" borderId="47" xfId="0" applyFont="1" applyBorder="1" applyAlignment="1">
      <alignment horizontal="left" vertical="center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/>
    <xf numFmtId="0" fontId="13" fillId="0" borderId="0" xfId="0" applyFont="1"/>
    <xf numFmtId="0" fontId="31" fillId="0" borderId="0" xfId="0" applyFont="1" applyAlignment="1">
      <alignment horizontal="right"/>
    </xf>
    <xf numFmtId="0" fontId="30" fillId="0" borderId="26" xfId="0" applyFont="1" applyBorder="1" applyAlignment="1" applyProtection="1">
      <alignment horizontal="center" vertical="center"/>
      <protection locked="0"/>
    </xf>
    <xf numFmtId="0" fontId="32" fillId="0" borderId="26" xfId="0" applyFont="1" applyBorder="1" applyAlignment="1">
      <alignment horizontal="left" vertical="center"/>
    </xf>
    <xf numFmtId="0" fontId="33" fillId="0" borderId="26" xfId="0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13" fillId="0" borderId="5" xfId="0" applyFont="1" applyBorder="1"/>
    <xf numFmtId="0" fontId="34" fillId="0" borderId="0" xfId="0" applyFont="1"/>
    <xf numFmtId="0" fontId="34" fillId="0" borderId="0" xfId="0" applyFont="1" applyAlignment="1">
      <alignment horizontal="left" vertical="center"/>
    </xf>
    <xf numFmtId="0" fontId="34" fillId="0" borderId="0" xfId="0" applyFont="1" applyBorder="1"/>
    <xf numFmtId="0" fontId="32" fillId="0" borderId="26" xfId="0" applyFont="1" applyBorder="1" applyAlignment="1">
      <alignment horizontal="left" vertical="top"/>
    </xf>
    <xf numFmtId="0" fontId="32" fillId="0" borderId="54" xfId="0" applyFont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32" fillId="0" borderId="57" xfId="0" applyFont="1" applyBorder="1" applyAlignment="1">
      <alignment horizontal="center" vertical="center"/>
    </xf>
    <xf numFmtId="0" fontId="13" fillId="0" borderId="58" xfId="0" applyFont="1" applyBorder="1"/>
    <xf numFmtId="0" fontId="32" fillId="0" borderId="59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center"/>
    </xf>
    <xf numFmtId="0" fontId="13" fillId="0" borderId="60" xfId="0" applyFont="1" applyBorder="1"/>
    <xf numFmtId="0" fontId="3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6" fillId="0" borderId="0" xfId="0" applyFont="1"/>
    <xf numFmtId="0" fontId="36" fillId="0" borderId="0" xfId="0" applyFont="1" applyBorder="1"/>
    <xf numFmtId="0" fontId="32" fillId="0" borderId="26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8" fillId="0" borderId="0" xfId="0" applyFont="1"/>
    <xf numFmtId="0" fontId="38" fillId="0" borderId="0" xfId="0" applyFont="1" applyBorder="1"/>
    <xf numFmtId="0" fontId="39" fillId="0" borderId="26" xfId="0" applyFont="1" applyBorder="1" applyAlignment="1">
      <alignment vertical="center" wrapText="1"/>
    </xf>
    <xf numFmtId="0" fontId="10" fillId="0" borderId="26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top"/>
    </xf>
    <xf numFmtId="0" fontId="40" fillId="0" borderId="0" xfId="0" applyFont="1" applyAlignment="1">
      <alignment horizontal="left"/>
    </xf>
    <xf numFmtId="0" fontId="32" fillId="0" borderId="0" xfId="0" applyFont="1"/>
    <xf numFmtId="0" fontId="32" fillId="3" borderId="61" xfId="0" applyFont="1" applyFill="1" applyBorder="1"/>
    <xf numFmtId="0" fontId="32" fillId="3" borderId="62" xfId="0" applyFont="1" applyFill="1" applyBorder="1"/>
    <xf numFmtId="0" fontId="41" fillId="0" borderId="0" xfId="0" applyFont="1" applyAlignment="1">
      <alignment horizontal="left"/>
    </xf>
    <xf numFmtId="0" fontId="42" fillId="4" borderId="57" xfId="0" applyFont="1" applyFill="1" applyBorder="1"/>
    <xf numFmtId="0" fontId="32" fillId="4" borderId="0" xfId="0" applyFont="1" applyFill="1" applyBorder="1"/>
    <xf numFmtId="0" fontId="32" fillId="4" borderId="58" xfId="0" applyFont="1" applyFill="1" applyBorder="1"/>
    <xf numFmtId="0" fontId="43" fillId="4" borderId="0" xfId="0" applyFont="1" applyFill="1" applyBorder="1"/>
    <xf numFmtId="0" fontId="45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46" fillId="4" borderId="57" xfId="0" applyFont="1" applyFill="1" applyBorder="1" applyAlignment="1">
      <alignment horizontal="center"/>
    </xf>
    <xf numFmtId="0" fontId="47" fillId="4" borderId="0" xfId="0" applyFont="1" applyFill="1" applyBorder="1"/>
    <xf numFmtId="0" fontId="46" fillId="4" borderId="57" xfId="0" applyFont="1" applyFill="1" applyBorder="1"/>
    <xf numFmtId="0" fontId="48" fillId="4" borderId="0" xfId="0" applyFont="1" applyFill="1" applyBorder="1"/>
    <xf numFmtId="0" fontId="46" fillId="4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right"/>
    </xf>
    <xf numFmtId="0" fontId="49" fillId="0" borderId="0" xfId="0" applyFont="1" applyAlignment="1">
      <alignment horizontal="left"/>
    </xf>
    <xf numFmtId="0" fontId="50" fillId="4" borderId="57" xfId="0" applyFont="1" applyFill="1" applyBorder="1"/>
    <xf numFmtId="0" fontId="51" fillId="4" borderId="0" xfId="0" applyFont="1" applyFill="1" applyBorder="1"/>
    <xf numFmtId="0" fontId="51" fillId="4" borderId="58" xfId="0" applyFont="1" applyFill="1" applyBorder="1"/>
    <xf numFmtId="0" fontId="51" fillId="0" borderId="0" xfId="0" applyFont="1"/>
    <xf numFmtId="0" fontId="32" fillId="4" borderId="58" xfId="0" applyFont="1" applyFill="1" applyBorder="1" applyAlignment="1">
      <alignment horizontal="right"/>
    </xf>
    <xf numFmtId="0" fontId="52" fillId="0" borderId="0" xfId="0" applyFont="1" applyAlignment="1">
      <alignment horizontal="left"/>
    </xf>
    <xf numFmtId="0" fontId="53" fillId="4" borderId="57" xfId="0" applyFont="1" applyFill="1" applyBorder="1"/>
    <xf numFmtId="0" fontId="54" fillId="4" borderId="0" xfId="0" applyFont="1" applyFill="1" applyBorder="1"/>
    <xf numFmtId="0" fontId="34" fillId="4" borderId="0" xfId="0" applyFont="1" applyFill="1" applyBorder="1"/>
    <xf numFmtId="0" fontId="34" fillId="4" borderId="58" xfId="0" applyFont="1" applyFill="1" applyBorder="1"/>
    <xf numFmtId="0" fontId="55" fillId="4" borderId="0" xfId="0" applyFont="1" applyFill="1" applyBorder="1"/>
    <xf numFmtId="0" fontId="56" fillId="4" borderId="0" xfId="0" applyFont="1" applyFill="1" applyBorder="1"/>
    <xf numFmtId="0" fontId="57" fillId="4" borderId="0" xfId="0" applyFont="1" applyFill="1" applyBorder="1" applyAlignment="1" applyProtection="1">
      <alignment horizontal="center" vertical="center"/>
    </xf>
    <xf numFmtId="0" fontId="58" fillId="4" borderId="0" xfId="0" applyFont="1" applyFill="1" applyBorder="1" applyAlignment="1">
      <alignment horizontal="left"/>
    </xf>
    <xf numFmtId="0" fontId="59" fillId="4" borderId="0" xfId="0" applyFont="1" applyFill="1" applyBorder="1"/>
    <xf numFmtId="0" fontId="60" fillId="4" borderId="0" xfId="0" applyFont="1" applyFill="1" applyBorder="1" applyAlignment="1" applyProtection="1">
      <alignment horizontal="center" vertical="center"/>
    </xf>
    <xf numFmtId="0" fontId="32" fillId="4" borderId="0" xfId="0" applyFont="1" applyFill="1" applyBorder="1" applyAlignment="1">
      <alignment horizontal="left" indent="1"/>
    </xf>
    <xf numFmtId="0" fontId="58" fillId="4" borderId="0" xfId="0" applyFont="1" applyFill="1" applyBorder="1" applyAlignment="1">
      <alignment horizontal="left" indent="1"/>
    </xf>
    <xf numFmtId="0" fontId="34" fillId="4" borderId="57" xfId="0" applyFont="1" applyFill="1" applyBorder="1"/>
    <xf numFmtId="0" fontId="32" fillId="4" borderId="57" xfId="0" applyFont="1" applyFill="1" applyBorder="1"/>
    <xf numFmtId="0" fontId="61" fillId="0" borderId="0" xfId="0" applyFont="1" applyAlignment="1">
      <alignment horizontal="left"/>
    </xf>
    <xf numFmtId="0" fontId="39" fillId="2" borderId="63" xfId="0" applyFont="1" applyFill="1" applyBorder="1"/>
    <xf numFmtId="0" fontId="62" fillId="2" borderId="64" xfId="0" applyFont="1" applyFill="1" applyBorder="1" applyAlignment="1"/>
    <xf numFmtId="0" fontId="62" fillId="2" borderId="64" xfId="0" applyFont="1" applyFill="1" applyBorder="1"/>
    <xf numFmtId="0" fontId="39" fillId="2" borderId="64" xfId="0" applyFont="1" applyFill="1" applyBorder="1"/>
    <xf numFmtId="0" fontId="39" fillId="2" borderId="65" xfId="0" applyFont="1" applyFill="1" applyBorder="1"/>
    <xf numFmtId="0" fontId="39" fillId="0" borderId="0" xfId="0" applyFont="1"/>
    <xf numFmtId="0" fontId="64" fillId="4" borderId="0" xfId="0" applyFont="1" applyFill="1" applyBorder="1" applyAlignment="1">
      <alignment horizontal="center"/>
    </xf>
    <xf numFmtId="0" fontId="32" fillId="4" borderId="0" xfId="0" applyFont="1" applyFill="1" applyBorder="1" applyAlignment="1">
      <alignment horizontal="center"/>
    </xf>
    <xf numFmtId="49" fontId="32" fillId="4" borderId="0" xfId="0" applyNumberFormat="1" applyFont="1" applyFill="1" applyBorder="1"/>
    <xf numFmtId="0" fontId="29" fillId="4" borderId="0" xfId="0" applyFont="1" applyFill="1" applyBorder="1" applyAlignment="1">
      <alignment horizontal="right"/>
    </xf>
    <xf numFmtId="0" fontId="32" fillId="4" borderId="0" xfId="0" applyFont="1" applyFill="1" applyBorder="1" applyProtection="1"/>
    <xf numFmtId="0" fontId="32" fillId="4" borderId="66" xfId="0" applyFont="1" applyFill="1" applyBorder="1"/>
    <xf numFmtId="0" fontId="32" fillId="4" borderId="67" xfId="0" applyFont="1" applyFill="1" applyBorder="1"/>
    <xf numFmtId="0" fontId="32" fillId="4" borderId="68" xfId="0" applyFont="1" applyFill="1" applyBorder="1"/>
    <xf numFmtId="0" fontId="12" fillId="5" borderId="0" xfId="0" applyFont="1" applyFill="1" applyAlignment="1">
      <alignment vertical="center" wrapText="1"/>
    </xf>
    <xf numFmtId="14" fontId="17" fillId="5" borderId="13" xfId="0" applyNumberFormat="1" applyFont="1" applyFill="1" applyBorder="1" applyAlignment="1">
      <alignment horizontal="center" vertical="center" wrapText="1"/>
    </xf>
    <xf numFmtId="14" fontId="17" fillId="5" borderId="14" xfId="0" applyNumberFormat="1" applyFont="1" applyFill="1" applyBorder="1" applyAlignment="1">
      <alignment horizontal="center" vertical="center" wrapText="1"/>
    </xf>
    <xf numFmtId="14" fontId="17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14" xfId="0" applyFont="1" applyFill="1" applyBorder="1" applyAlignment="1" applyProtection="1">
      <alignment horizontal="center" vertical="center" wrapText="1"/>
      <protection locked="0"/>
    </xf>
    <xf numFmtId="0" fontId="17" fillId="5" borderId="15" xfId="0" applyFont="1" applyFill="1" applyBorder="1" applyAlignment="1" applyProtection="1">
      <alignment horizontal="center" vertical="center" wrapText="1"/>
      <protection locked="0"/>
    </xf>
    <xf numFmtId="165" fontId="17" fillId="5" borderId="18" xfId="0" applyNumberFormat="1" applyFont="1" applyFill="1" applyBorder="1" applyAlignment="1">
      <alignment horizontal="center" vertical="center" wrapText="1"/>
    </xf>
    <xf numFmtId="165" fontId="17" fillId="5" borderId="19" xfId="0" applyNumberFormat="1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 applyProtection="1">
      <alignment horizontal="center" vertical="center" wrapText="1"/>
      <protection locked="0"/>
    </xf>
    <xf numFmtId="0" fontId="17" fillId="5" borderId="20" xfId="0" applyFont="1" applyFill="1" applyBorder="1" applyAlignment="1" applyProtection="1">
      <alignment horizontal="center" vertical="center" wrapText="1"/>
      <protection locked="0"/>
    </xf>
    <xf numFmtId="14" fontId="18" fillId="5" borderId="7" xfId="0" applyNumberFormat="1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shrinkToFit="1"/>
    </xf>
    <xf numFmtId="0" fontId="19" fillId="5" borderId="21" xfId="0" applyFont="1" applyFill="1" applyBorder="1" applyAlignment="1">
      <alignment horizontal="center" vertical="center" shrinkToFit="1"/>
    </xf>
    <xf numFmtId="0" fontId="19" fillId="5" borderId="22" xfId="0" applyFont="1" applyFill="1" applyBorder="1" applyAlignment="1">
      <alignment horizontal="center" vertical="center" shrinkToFit="1"/>
    </xf>
    <xf numFmtId="0" fontId="19" fillId="5" borderId="21" xfId="0" applyFont="1" applyFill="1" applyBorder="1" applyAlignment="1" applyProtection="1">
      <alignment horizontal="center" vertical="center" shrinkToFit="1"/>
      <protection locked="0"/>
    </xf>
    <xf numFmtId="0" fontId="19" fillId="5" borderId="23" xfId="0" applyFont="1" applyFill="1" applyBorder="1" applyAlignment="1" applyProtection="1">
      <alignment horizontal="center" vertical="center" shrinkToFit="1"/>
      <protection locked="0"/>
    </xf>
    <xf numFmtId="0" fontId="20" fillId="5" borderId="24" xfId="0" applyFont="1" applyFill="1" applyBorder="1" applyAlignment="1" applyProtection="1">
      <alignment horizontal="center" vertical="center" wrapText="1"/>
      <protection locked="0"/>
    </xf>
    <xf numFmtId="14" fontId="18" fillId="5" borderId="25" xfId="0" applyNumberFormat="1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 wrapText="1"/>
    </xf>
    <xf numFmtId="0" fontId="19" fillId="5" borderId="25" xfId="0" quotePrefix="1" applyFont="1" applyFill="1" applyBorder="1" applyAlignment="1">
      <alignment horizontal="center" vertical="center" shrinkToFit="1"/>
    </xf>
    <xf numFmtId="0" fontId="19" fillId="5" borderId="26" xfId="0" quotePrefix="1" applyFont="1" applyFill="1" applyBorder="1" applyAlignment="1">
      <alignment horizontal="center" vertical="center" shrinkToFit="1"/>
    </xf>
    <xf numFmtId="0" fontId="19" fillId="5" borderId="6" xfId="0" quotePrefix="1" applyFont="1" applyFill="1" applyBorder="1" applyAlignment="1">
      <alignment horizontal="center" vertical="center" shrinkToFit="1"/>
    </xf>
    <xf numFmtId="0" fontId="19" fillId="5" borderId="26" xfId="0" applyFont="1" applyFill="1" applyBorder="1" applyAlignment="1" applyProtection="1">
      <alignment horizontal="center" vertical="center" shrinkToFit="1"/>
      <protection locked="0"/>
    </xf>
    <xf numFmtId="0" fontId="19" fillId="5" borderId="27" xfId="0" applyFont="1" applyFill="1" applyBorder="1" applyAlignment="1" applyProtection="1">
      <alignment horizontal="center" vertical="center" shrinkToFit="1"/>
      <protection locked="0"/>
    </xf>
    <xf numFmtId="0" fontId="20" fillId="5" borderId="28" xfId="0" applyFont="1" applyFill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>
      <alignment vertical="center" wrapText="1"/>
    </xf>
    <xf numFmtId="14" fontId="23" fillId="5" borderId="30" xfId="0" applyNumberFormat="1" applyFont="1" applyFill="1" applyBorder="1" applyAlignment="1">
      <alignment horizontal="center" vertical="center" wrapText="1"/>
    </xf>
    <xf numFmtId="0" fontId="19" fillId="5" borderId="31" xfId="0" applyFont="1" applyFill="1" applyBorder="1" applyAlignment="1">
      <alignment horizontal="center" vertical="center" shrinkToFit="1"/>
    </xf>
    <xf numFmtId="0" fontId="19" fillId="5" borderId="32" xfId="0" quotePrefix="1" applyFont="1" applyFill="1" applyBorder="1" applyAlignment="1">
      <alignment horizontal="center" vertical="center" shrinkToFit="1"/>
    </xf>
    <xf numFmtId="0" fontId="19" fillId="5" borderId="33" xfId="0" applyFont="1" applyFill="1" applyBorder="1" applyAlignment="1">
      <alignment horizontal="center" vertical="center" shrinkToFit="1"/>
    </xf>
    <xf numFmtId="0" fontId="19" fillId="5" borderId="34" xfId="0" applyFont="1" applyFill="1" applyBorder="1" applyAlignment="1" applyProtection="1">
      <alignment horizontal="center" vertical="center" shrinkToFit="1"/>
      <protection locked="0"/>
    </xf>
    <xf numFmtId="0" fontId="19" fillId="5" borderId="35" xfId="0" applyFont="1" applyFill="1" applyBorder="1" applyAlignment="1" applyProtection="1">
      <alignment horizontal="center" vertical="center" shrinkToFit="1"/>
      <protection locked="0"/>
    </xf>
    <xf numFmtId="0" fontId="24" fillId="5" borderId="30" xfId="0" applyFont="1" applyFill="1" applyBorder="1" applyAlignment="1" applyProtection="1">
      <alignment horizontal="center" vertical="center" wrapText="1"/>
      <protection locked="0"/>
    </xf>
    <xf numFmtId="0" fontId="23" fillId="5" borderId="37" xfId="0" applyFont="1" applyFill="1" applyBorder="1" applyAlignment="1">
      <alignment horizontal="center" vertical="center" wrapText="1"/>
    </xf>
    <xf numFmtId="0" fontId="19" fillId="5" borderId="38" xfId="0" applyFont="1" applyFill="1" applyBorder="1" applyAlignment="1">
      <alignment horizontal="center" vertical="center" shrinkToFit="1"/>
    </xf>
    <xf numFmtId="0" fontId="19" fillId="5" borderId="39" xfId="0" applyFont="1" applyFill="1" applyBorder="1" applyAlignment="1">
      <alignment horizontal="center" vertical="center" shrinkToFit="1"/>
    </xf>
    <xf numFmtId="0" fontId="19" fillId="5" borderId="40" xfId="0" applyFont="1" applyFill="1" applyBorder="1" applyAlignment="1">
      <alignment horizontal="center" vertical="center" shrinkToFit="1"/>
    </xf>
    <xf numFmtId="0" fontId="19" fillId="5" borderId="41" xfId="0" applyFont="1" applyFill="1" applyBorder="1" applyAlignment="1" applyProtection="1">
      <alignment horizontal="center" vertical="center" shrinkToFit="1"/>
      <protection locked="0"/>
    </xf>
    <xf numFmtId="0" fontId="19" fillId="5" borderId="42" xfId="0" applyFont="1" applyFill="1" applyBorder="1" applyAlignment="1" applyProtection="1">
      <alignment horizontal="center" vertical="center" shrinkToFit="1"/>
      <protection locked="0"/>
    </xf>
    <xf numFmtId="0" fontId="24" fillId="5" borderId="37" xfId="0" applyFont="1" applyFill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vertical="center" wrapText="1"/>
      <protection locked="0"/>
    </xf>
    <xf numFmtId="0" fontId="23" fillId="5" borderId="36" xfId="0" applyFont="1" applyFill="1" applyBorder="1" applyAlignment="1">
      <alignment horizontal="center" vertical="center" wrapText="1"/>
    </xf>
    <xf numFmtId="0" fontId="19" fillId="5" borderId="43" xfId="0" applyFont="1" applyFill="1" applyBorder="1" applyAlignment="1">
      <alignment horizontal="center" vertical="center" shrinkToFit="1"/>
    </xf>
    <xf numFmtId="0" fontId="24" fillId="5" borderId="36" xfId="0" applyFont="1" applyFill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>
      <alignment vertical="center" wrapText="1"/>
    </xf>
    <xf numFmtId="0" fontId="23" fillId="5" borderId="45" xfId="0" applyFont="1" applyFill="1" applyBorder="1" applyAlignment="1">
      <alignment horizontal="center" vertical="center" wrapText="1"/>
    </xf>
    <xf numFmtId="0" fontId="19" fillId="5" borderId="40" xfId="0" applyFont="1" applyFill="1" applyBorder="1" applyAlignment="1" applyProtection="1">
      <alignment horizontal="center" vertical="center" shrinkToFit="1"/>
      <protection locked="0"/>
    </xf>
    <xf numFmtId="0" fontId="19" fillId="5" borderId="46" xfId="0" applyFont="1" applyFill="1" applyBorder="1" applyAlignment="1" applyProtection="1">
      <alignment horizontal="center" vertical="center" shrinkToFit="1"/>
      <protection locked="0"/>
    </xf>
    <xf numFmtId="0" fontId="24" fillId="5" borderId="45" xfId="0" applyFont="1" applyFill="1" applyBorder="1" applyAlignment="1" applyProtection="1">
      <alignment horizontal="center" vertical="center" wrapText="1"/>
      <protection locked="0"/>
    </xf>
    <xf numFmtId="0" fontId="18" fillId="5" borderId="48" xfId="0" applyFont="1" applyFill="1" applyBorder="1" applyAlignment="1">
      <alignment horizontal="center" vertical="center" wrapText="1"/>
    </xf>
    <xf numFmtId="0" fontId="26" fillId="5" borderId="49" xfId="0" applyFont="1" applyFill="1" applyBorder="1" applyAlignment="1">
      <alignment horizontal="center" vertical="center" shrinkToFit="1"/>
    </xf>
    <xf numFmtId="0" fontId="26" fillId="5" borderId="50" xfId="0" applyFont="1" applyFill="1" applyBorder="1" applyAlignment="1">
      <alignment horizontal="center" vertical="center" shrinkToFit="1"/>
    </xf>
    <xf numFmtId="0" fontId="27" fillId="5" borderId="50" xfId="0" applyFont="1" applyFill="1" applyBorder="1" applyAlignment="1" applyProtection="1">
      <alignment horizontal="center" vertical="center" shrinkToFit="1"/>
      <protection locked="0"/>
    </xf>
    <xf numFmtId="0" fontId="27" fillId="5" borderId="51" xfId="0" applyFont="1" applyFill="1" applyBorder="1" applyAlignment="1" applyProtection="1">
      <alignment horizontal="center" vertical="center" shrinkToFit="1"/>
      <protection locked="0"/>
    </xf>
    <xf numFmtId="0" fontId="20" fillId="5" borderId="48" xfId="0" applyFont="1" applyFill="1" applyBorder="1" applyAlignment="1" applyProtection="1">
      <alignment horizontal="center" vertical="center" wrapText="1"/>
      <protection locked="0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66" fillId="0" borderId="0" xfId="0" applyFont="1" applyAlignment="1">
      <alignment horizontal="left" wrapText="1"/>
    </xf>
    <xf numFmtId="0" fontId="66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top"/>
    </xf>
    <xf numFmtId="0" fontId="29" fillId="2" borderId="53" xfId="0" applyFont="1" applyFill="1" applyBorder="1" applyAlignment="1">
      <alignment horizontal="center" vertical="top"/>
    </xf>
    <xf numFmtId="0" fontId="30" fillId="5" borderId="4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14" fontId="30" fillId="5" borderId="4" xfId="0" applyNumberFormat="1" applyFont="1" applyFill="1" applyBorder="1" applyAlignment="1">
      <alignment horizontal="center" vertical="center"/>
    </xf>
    <xf numFmtId="0" fontId="30" fillId="5" borderId="4" xfId="0" applyFont="1" applyFill="1" applyBorder="1" applyAlignment="1" applyProtection="1">
      <alignment horizontal="left"/>
      <protection locked="0"/>
    </xf>
    <xf numFmtId="0" fontId="30" fillId="5" borderId="5" xfId="0" applyFont="1" applyFill="1" applyBorder="1" applyAlignment="1" applyProtection="1">
      <alignment horizontal="left"/>
      <protection locked="0"/>
    </xf>
    <xf numFmtId="0" fontId="30" fillId="5" borderId="6" xfId="0" applyFont="1" applyFill="1" applyBorder="1" applyAlignment="1" applyProtection="1">
      <alignment horizontal="left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44" fillId="5" borderId="4" xfId="0" applyFont="1" applyFill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6" xfId="0" applyFont="1" applyFill="1" applyBorder="1" applyAlignment="1">
      <alignment horizontal="center" vertical="center"/>
    </xf>
    <xf numFmtId="0" fontId="44" fillId="5" borderId="4" xfId="0" applyFont="1" applyFill="1" applyBorder="1" applyAlignment="1">
      <alignment horizontal="center" vertical="center" wrapText="1"/>
    </xf>
    <xf numFmtId="0" fontId="44" fillId="5" borderId="5" xfId="0" applyFont="1" applyFill="1" applyBorder="1" applyAlignment="1">
      <alignment horizontal="center" vertical="center" wrapText="1"/>
    </xf>
    <xf numFmtId="0" fontId="44" fillId="5" borderId="6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 applyProtection="1">
      <alignment horizontal="center"/>
      <protection locked="0"/>
    </xf>
    <xf numFmtId="0" fontId="65" fillId="4" borderId="2" xfId="0" applyFont="1" applyFill="1" applyBorder="1" applyAlignment="1">
      <alignment horizontal="center" vertical="top"/>
    </xf>
    <xf numFmtId="0" fontId="63" fillId="4" borderId="1" xfId="0" applyFont="1" applyFill="1" applyBorder="1" applyAlignment="1">
      <alignment horizontal="center" vertical="center"/>
    </xf>
    <xf numFmtId="0" fontId="63" fillId="4" borderId="1" xfId="0" applyFont="1" applyFill="1" applyBorder="1" applyAlignment="1" applyProtection="1">
      <alignment horizontal="left" vertical="center"/>
      <protection locked="0"/>
    </xf>
    <xf numFmtId="0" fontId="64" fillId="4" borderId="0" xfId="0" applyFont="1" applyFill="1" applyBorder="1" applyAlignment="1">
      <alignment horizontal="center"/>
    </xf>
    <xf numFmtId="0" fontId="64" fillId="4" borderId="0" xfId="0" applyFont="1" applyFill="1" applyBorder="1" applyAlignment="1">
      <alignment horizontal="left" indent="3"/>
    </xf>
  </cellXfs>
  <cellStyles count="1">
    <cellStyle name="Обычный" xfId="0" builtinId="0"/>
  </cellStyles>
  <dxfs count="10">
    <dxf>
      <font>
        <b/>
        <i/>
        <color theme="9" tint="-0.499984740745262"/>
      </font>
    </dxf>
    <dxf>
      <font>
        <b/>
        <i/>
        <color theme="9" tint="-0.499984740745262"/>
      </font>
    </dxf>
    <dxf>
      <font>
        <b/>
        <i/>
        <color theme="9" tint="-0.499984740745262"/>
      </font>
    </dxf>
    <dxf>
      <font>
        <b/>
        <i/>
        <color theme="9" tint="-0.499984740745262"/>
      </font>
    </dxf>
    <dxf>
      <font>
        <b/>
        <i/>
        <color theme="9" tint="-0.499984740745262"/>
      </font>
    </dxf>
    <dxf>
      <font>
        <b/>
        <i/>
        <color theme="9" tint="-0.49998474074526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3872606074449739E-2"/>
          <c:y val="2.8828823375408787E-2"/>
          <c:w val="0.97013671798390311"/>
          <c:h val="0.83568403004251035"/>
        </c:manualLayout>
      </c:layout>
      <c:lineChart>
        <c:grouping val="standard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'Лист динамического наблюдения'!$C$14:$V$14</c:f>
              <c:numCache>
                <c:formatCode>General</c:formatCode>
                <c:ptCount val="2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7B-4113-B5BA-0140FE915873}"/>
            </c:ext>
          </c:extLst>
        </c:ser>
        <c:marker val="1"/>
        <c:axId val="143859712"/>
        <c:axId val="143861632"/>
      </c:lineChart>
      <c:catAx>
        <c:axId val="143859712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861632"/>
        <c:crosses val="autoZero"/>
        <c:auto val="1"/>
        <c:lblAlgn val="ctr"/>
        <c:lblOffset val="100"/>
      </c:catAx>
      <c:valAx>
        <c:axId val="1438616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85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628650</xdr:colOff>
      <xdr:row>1</xdr:row>
      <xdr:rowOff>152400</xdr:rowOff>
    </xdr:from>
    <xdr:to>
      <xdr:col>12</xdr:col>
      <xdr:colOff>57150</xdr:colOff>
      <xdr:row>2</xdr:row>
      <xdr:rowOff>19050</xdr:rowOff>
    </xdr:to>
    <xdr:sp macro="" textlink="">
      <xdr:nvSpPr>
        <xdr:cNvPr id="2" name="Овал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0696575" y="771525"/>
          <a:ext cx="95250" cy="13335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647700</xdr:colOff>
      <xdr:row>1</xdr:row>
      <xdr:rowOff>209550</xdr:rowOff>
    </xdr:from>
    <xdr:to>
      <xdr:col>6</xdr:col>
      <xdr:colOff>76200</xdr:colOff>
      <xdr:row>2</xdr:row>
      <xdr:rowOff>76200</xdr:rowOff>
    </xdr:to>
    <xdr:sp macro="" textlink="">
      <xdr:nvSpPr>
        <xdr:cNvPr id="3" name="Овал 2">
          <a:extLst>
            <a:ext uri="{FF2B5EF4-FFF2-40B4-BE49-F238E27FC236}">
              <a16:creationId xmlns="" xmlns:a16="http://schemas.microsoft.com/office/drawing/2014/main" id="{344129F3-87AD-47A5-A23A-F32AC2DD5CF7}"/>
            </a:ext>
          </a:extLst>
        </xdr:cNvPr>
        <xdr:cNvSpPr/>
      </xdr:nvSpPr>
      <xdr:spPr>
        <a:xfrm>
          <a:off x="6667500" y="828675"/>
          <a:ext cx="95250" cy="13335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2009775</xdr:colOff>
      <xdr:row>14</xdr:row>
      <xdr:rowOff>128587</xdr:rowOff>
    </xdr:from>
    <xdr:to>
      <xdr:col>21</xdr:col>
      <xdr:colOff>581024</xdr:colOff>
      <xdr:row>21</xdr:row>
      <xdr:rowOff>971550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FA07BE65-0F2A-4813-806E-E96A1A92A1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showGridLines="0" tabSelected="1" topLeftCell="A4" workbookViewId="0">
      <selection activeCell="S26" sqref="S26"/>
    </sheetView>
  </sheetViews>
  <sheetFormatPr defaultRowHeight="15"/>
  <cols>
    <col min="1" max="1" width="44.85546875" customWidth="1"/>
    <col min="2" max="2" width="12.42578125" customWidth="1"/>
    <col min="3" max="3" width="13" customWidth="1"/>
    <col min="4" max="5" width="0.140625" hidden="1" customWidth="1"/>
    <col min="6" max="6" width="10" hidden="1" customWidth="1"/>
    <col min="7" max="10" width="10" customWidth="1"/>
    <col min="11" max="11" width="10.7109375" customWidth="1"/>
    <col min="12" max="13" width="10" customWidth="1"/>
    <col min="14" max="14" width="15.85546875" customWidth="1"/>
  </cols>
  <sheetData>
    <row r="1" spans="1:14" ht="48.75" customHeight="1">
      <c r="A1" s="183"/>
      <c r="B1" s="184"/>
      <c r="C1" s="184"/>
      <c r="D1" s="184"/>
      <c r="E1" s="184"/>
      <c r="F1" s="185" t="s">
        <v>82</v>
      </c>
      <c r="G1" s="185"/>
      <c r="H1" s="185"/>
      <c r="I1" s="185"/>
      <c r="J1" s="185"/>
      <c r="K1" s="185"/>
      <c r="L1" s="185"/>
      <c r="M1" s="185"/>
      <c r="N1" s="185"/>
    </row>
    <row r="2" spans="1:14" ht="21">
      <c r="A2" s="186" t="s">
        <v>0</v>
      </c>
      <c r="B2" s="186"/>
      <c r="C2" s="186"/>
      <c r="D2" s="186"/>
      <c r="E2" s="186"/>
      <c r="F2" s="186"/>
      <c r="G2" s="187" t="s">
        <v>1</v>
      </c>
      <c r="H2" s="187"/>
      <c r="I2" s="187"/>
      <c r="J2" s="187"/>
      <c r="K2" s="187"/>
      <c r="L2" s="1"/>
      <c r="M2" s="186">
        <v>1241</v>
      </c>
      <c r="N2" s="186"/>
    </row>
    <row r="3" spans="1:14" s="2" customFormat="1">
      <c r="A3" s="188" t="s">
        <v>2</v>
      </c>
      <c r="B3" s="188"/>
      <c r="C3" s="188"/>
      <c r="D3" s="188"/>
      <c r="E3" s="188"/>
      <c r="F3" s="188"/>
      <c r="G3" s="188" t="s">
        <v>3</v>
      </c>
      <c r="H3" s="188"/>
      <c r="I3" s="188"/>
      <c r="J3" s="188"/>
      <c r="K3" s="188"/>
      <c r="L3" s="49"/>
      <c r="M3" s="188" t="s">
        <v>4</v>
      </c>
      <c r="N3" s="188"/>
    </row>
    <row r="4" spans="1:14" ht="6.75" customHeight="1" thickBot="1"/>
    <row r="5" spans="1:14" ht="21" customHeight="1">
      <c r="A5" s="176" t="s">
        <v>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1:14" ht="22.5" customHeight="1" thickBot="1">
      <c r="A6" s="177" t="s">
        <v>6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7" spans="1:14" ht="21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22.5" customHeight="1">
      <c r="A8" s="4" t="s">
        <v>7</v>
      </c>
      <c r="B8" s="178" t="s">
        <v>87</v>
      </c>
      <c r="C8" s="179"/>
      <c r="D8" s="179"/>
      <c r="E8" s="179"/>
      <c r="F8" s="179"/>
      <c r="G8" s="179"/>
      <c r="H8" s="179"/>
      <c r="I8" s="179"/>
      <c r="J8" s="180"/>
      <c r="K8" s="181" t="s">
        <v>8</v>
      </c>
      <c r="L8" s="181"/>
      <c r="M8" s="182">
        <f ca="1">G16-18000</f>
        <v>27007</v>
      </c>
      <c r="N8" s="180"/>
    </row>
    <row r="9" spans="1:14" ht="6" customHeight="1">
      <c r="A9" s="5"/>
      <c r="B9" s="5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6.75" customHeight="1">
      <c r="A10" s="4" t="s">
        <v>9</v>
      </c>
      <c r="B10" s="178" t="s">
        <v>49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80"/>
    </row>
    <row r="11" spans="1:14" ht="5.25" customHeight="1">
      <c r="A11" s="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54.75" customHeight="1">
      <c r="A12" s="103" t="s">
        <v>10</v>
      </c>
      <c r="B12" s="160" t="s">
        <v>83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2"/>
    </row>
    <row r="13" spans="1:14" s="10" customFormat="1" ht="15.75" customHeight="1">
      <c r="A13" s="8"/>
      <c r="B13" s="8"/>
      <c r="C13" s="8"/>
      <c r="D13" s="9"/>
      <c r="E13" s="9"/>
      <c r="F13" s="9"/>
      <c r="G13" s="163"/>
      <c r="H13" s="163"/>
      <c r="I13" s="163"/>
      <c r="J13" s="163"/>
      <c r="K13" s="163"/>
      <c r="L13" s="48"/>
      <c r="M13" s="164"/>
      <c r="N13" s="164"/>
    </row>
    <row r="14" spans="1:14" ht="7.5" customHeight="1" thickBot="1"/>
    <row r="15" spans="1:14" ht="28.5" customHeight="1" thickBot="1">
      <c r="A15" s="165" t="s">
        <v>11</v>
      </c>
      <c r="B15" s="168" t="s">
        <v>12</v>
      </c>
      <c r="C15" s="168" t="s">
        <v>13</v>
      </c>
      <c r="D15" s="171" t="s">
        <v>14</v>
      </c>
      <c r="E15" s="172"/>
      <c r="F15" s="172"/>
      <c r="G15" s="172"/>
      <c r="H15" s="172"/>
      <c r="I15" s="172"/>
      <c r="J15" s="172"/>
      <c r="K15" s="172"/>
      <c r="L15" s="172"/>
      <c r="M15" s="172"/>
      <c r="N15" s="173" t="s">
        <v>15</v>
      </c>
    </row>
    <row r="16" spans="1:14" ht="15.75" customHeight="1">
      <c r="A16" s="166"/>
      <c r="B16" s="169"/>
      <c r="C16" s="169"/>
      <c r="D16" s="104">
        <f ca="1">G16-1</f>
        <v>45006</v>
      </c>
      <c r="E16" s="105">
        <f ca="1">G16-1</f>
        <v>45006</v>
      </c>
      <c r="F16" s="105">
        <f ca="1">G16-1</f>
        <v>45006</v>
      </c>
      <c r="G16" s="105">
        <f ca="1">TODAY()</f>
        <v>45007</v>
      </c>
      <c r="H16" s="106"/>
      <c r="I16" s="107"/>
      <c r="J16" s="107"/>
      <c r="K16" s="107"/>
      <c r="L16" s="107"/>
      <c r="M16" s="108"/>
      <c r="N16" s="174"/>
    </row>
    <row r="17" spans="1:14" ht="51.75" thickBot="1">
      <c r="A17" s="167"/>
      <c r="B17" s="170"/>
      <c r="C17" s="170"/>
      <c r="D17" s="109" t="s">
        <v>16</v>
      </c>
      <c r="E17" s="110" t="s">
        <v>17</v>
      </c>
      <c r="F17" s="110" t="s">
        <v>18</v>
      </c>
      <c r="G17" s="111" t="s">
        <v>16</v>
      </c>
      <c r="H17" s="112"/>
      <c r="I17" s="112"/>
      <c r="J17" s="112"/>
      <c r="K17" s="112"/>
      <c r="L17" s="112"/>
      <c r="M17" s="113"/>
      <c r="N17" s="175"/>
    </row>
    <row r="18" spans="1:14" ht="23.25" customHeight="1">
      <c r="A18" s="11" t="s">
        <v>19</v>
      </c>
      <c r="B18" s="114">
        <f ca="1">D16</f>
        <v>45006</v>
      </c>
      <c r="C18" s="115"/>
      <c r="D18" s="116"/>
      <c r="E18" s="117"/>
      <c r="F18" s="118"/>
      <c r="G18" s="119"/>
      <c r="H18" s="119"/>
      <c r="I18" s="119"/>
      <c r="J18" s="119"/>
      <c r="K18" s="119"/>
      <c r="L18" s="119"/>
      <c r="M18" s="120"/>
      <c r="N18" s="121"/>
    </row>
    <row r="19" spans="1:14" ht="23.25" customHeight="1">
      <c r="A19" s="12" t="s">
        <v>20</v>
      </c>
      <c r="B19" s="122">
        <f t="shared" ref="B19:B26" ca="1" si="0">B18</f>
        <v>45006</v>
      </c>
      <c r="C19" s="123"/>
      <c r="D19" s="124"/>
      <c r="E19" s="125"/>
      <c r="F19" s="126"/>
      <c r="G19" s="127"/>
      <c r="H19" s="127"/>
      <c r="I19" s="127"/>
      <c r="J19" s="127"/>
      <c r="K19" s="127"/>
      <c r="L19" s="127"/>
      <c r="M19" s="128"/>
      <c r="N19" s="129"/>
    </row>
    <row r="20" spans="1:14" ht="0.75" customHeight="1">
      <c r="A20" s="130" t="s">
        <v>21</v>
      </c>
      <c r="B20" s="131">
        <f t="shared" ca="1" si="0"/>
        <v>45006</v>
      </c>
      <c r="C20" s="131">
        <f ca="1">G16</f>
        <v>45007</v>
      </c>
      <c r="D20" s="132"/>
      <c r="E20" s="133"/>
      <c r="F20" s="134"/>
      <c r="G20" s="135"/>
      <c r="H20" s="135"/>
      <c r="I20" s="135"/>
      <c r="J20" s="135"/>
      <c r="K20" s="135"/>
      <c r="L20" s="135"/>
      <c r="M20" s="136"/>
      <c r="N20" s="137"/>
    </row>
    <row r="21" spans="1:14" ht="1.5" hidden="1" customHeight="1">
      <c r="A21" s="13" t="s">
        <v>22</v>
      </c>
      <c r="B21" s="131">
        <f ca="1">B20</f>
        <v>45006</v>
      </c>
      <c r="C21" s="138"/>
      <c r="D21" s="139"/>
      <c r="E21" s="140"/>
      <c r="F21" s="141"/>
      <c r="G21" s="142"/>
      <c r="H21" s="142"/>
      <c r="I21" s="142"/>
      <c r="J21" s="142"/>
      <c r="K21" s="142"/>
      <c r="L21" s="142"/>
      <c r="M21" s="143"/>
      <c r="N21" s="144"/>
    </row>
    <row r="22" spans="1:14" ht="35.25" customHeight="1">
      <c r="A22" s="145" t="s">
        <v>88</v>
      </c>
      <c r="B22" s="131">
        <f t="shared" ca="1" si="0"/>
        <v>45006</v>
      </c>
      <c r="C22" s="146"/>
      <c r="D22" s="147" t="s">
        <v>84</v>
      </c>
      <c r="E22" s="147" t="s">
        <v>85</v>
      </c>
      <c r="F22" s="147" t="s">
        <v>84</v>
      </c>
      <c r="G22" s="142"/>
      <c r="H22" s="142"/>
      <c r="I22" s="142"/>
      <c r="J22" s="142"/>
      <c r="K22" s="142"/>
      <c r="L22" s="142"/>
      <c r="M22" s="143"/>
      <c r="N22" s="148"/>
    </row>
    <row r="23" spans="1:14" ht="38.25" hidden="1" customHeight="1">
      <c r="A23" s="13" t="s">
        <v>23</v>
      </c>
      <c r="B23" s="131">
        <f t="shared" ca="1" si="0"/>
        <v>45006</v>
      </c>
      <c r="C23" s="138"/>
      <c r="D23" s="147" t="s">
        <v>84</v>
      </c>
      <c r="E23" s="147" t="s">
        <v>85</v>
      </c>
      <c r="F23" s="147" t="s">
        <v>84</v>
      </c>
      <c r="G23" s="142"/>
      <c r="H23" s="142"/>
      <c r="I23" s="142"/>
      <c r="J23" s="142"/>
      <c r="K23" s="142"/>
      <c r="L23" s="142"/>
      <c r="M23" s="143"/>
      <c r="N23" s="144"/>
    </row>
    <row r="24" spans="1:14" ht="0.75" hidden="1" customHeight="1">
      <c r="A24" s="13" t="s">
        <v>24</v>
      </c>
      <c r="B24" s="131">
        <f t="shared" ca="1" si="0"/>
        <v>45006</v>
      </c>
      <c r="C24" s="138"/>
      <c r="D24" s="147" t="s">
        <v>84</v>
      </c>
      <c r="E24" s="147" t="s">
        <v>85</v>
      </c>
      <c r="F24" s="147" t="s">
        <v>84</v>
      </c>
      <c r="G24" s="142"/>
      <c r="H24" s="142"/>
      <c r="I24" s="142"/>
      <c r="J24" s="142"/>
      <c r="K24" s="142"/>
      <c r="L24" s="142"/>
      <c r="M24" s="143"/>
      <c r="N24" s="144"/>
    </row>
    <row r="25" spans="1:14" ht="38.25" hidden="1" customHeight="1">
      <c r="A25" s="13" t="s">
        <v>25</v>
      </c>
      <c r="B25" s="131">
        <f t="shared" ca="1" si="0"/>
        <v>45006</v>
      </c>
      <c r="C25" s="138"/>
      <c r="D25" s="147" t="s">
        <v>84</v>
      </c>
      <c r="E25" s="147" t="s">
        <v>85</v>
      </c>
      <c r="F25" s="147" t="s">
        <v>84</v>
      </c>
      <c r="G25" s="142"/>
      <c r="H25" s="142"/>
      <c r="I25" s="142"/>
      <c r="J25" s="142"/>
      <c r="K25" s="142"/>
      <c r="L25" s="142"/>
      <c r="M25" s="143"/>
      <c r="N25" s="144"/>
    </row>
    <row r="26" spans="1:14" ht="36" customHeight="1" thickBot="1">
      <c r="A26" s="13" t="s">
        <v>26</v>
      </c>
      <c r="B26" s="131">
        <f t="shared" ca="1" si="0"/>
        <v>45006</v>
      </c>
      <c r="C26" s="146"/>
      <c r="D26" s="147" t="s">
        <v>84</v>
      </c>
      <c r="E26" s="147" t="s">
        <v>85</v>
      </c>
      <c r="F26" s="147" t="s">
        <v>84</v>
      </c>
      <c r="G26" s="142"/>
      <c r="H26" s="142"/>
      <c r="I26" s="142"/>
      <c r="J26" s="142"/>
      <c r="K26" s="142"/>
      <c r="L26" s="142"/>
      <c r="M26" s="143"/>
      <c r="N26" s="148"/>
    </row>
    <row r="27" spans="1:14" ht="38.25" hidden="1" customHeight="1">
      <c r="A27" s="149" t="s">
        <v>86</v>
      </c>
      <c r="B27" s="131">
        <f ca="1">G16</f>
        <v>45007</v>
      </c>
      <c r="C27" s="150"/>
      <c r="D27" s="147" t="s">
        <v>84</v>
      </c>
      <c r="E27" s="147" t="s">
        <v>85</v>
      </c>
      <c r="F27" s="147" t="s">
        <v>84</v>
      </c>
      <c r="G27" s="151"/>
      <c r="H27" s="151"/>
      <c r="I27" s="151"/>
      <c r="J27" s="151"/>
      <c r="K27" s="151"/>
      <c r="L27" s="151"/>
      <c r="M27" s="152"/>
      <c r="N27" s="153"/>
    </row>
    <row r="28" spans="1:14" ht="28.5" customHeight="1" thickBot="1">
      <c r="A28" s="14" t="s">
        <v>27</v>
      </c>
      <c r="B28" s="154"/>
      <c r="C28" s="154"/>
      <c r="D28" s="155"/>
      <c r="E28" s="156"/>
      <c r="F28" s="156"/>
      <c r="G28" s="157"/>
      <c r="H28" s="157"/>
      <c r="I28" s="157"/>
      <c r="J28" s="157"/>
      <c r="K28" s="157"/>
      <c r="L28" s="157"/>
      <c r="M28" s="158"/>
      <c r="N28" s="159"/>
    </row>
  </sheetData>
  <sheetProtection selectLockedCells="1"/>
  <mergeCells count="22">
    <mergeCell ref="B10:N10"/>
    <mergeCell ref="A1:E1"/>
    <mergeCell ref="F1:N1"/>
    <mergeCell ref="A2:F2"/>
    <mergeCell ref="G2:K2"/>
    <mergeCell ref="M2:N2"/>
    <mergeCell ref="A3:F3"/>
    <mergeCell ref="G3:K3"/>
    <mergeCell ref="M3:N3"/>
    <mergeCell ref="A5:N5"/>
    <mergeCell ref="A6:N6"/>
    <mergeCell ref="B8:J8"/>
    <mergeCell ref="K8:L8"/>
    <mergeCell ref="M8:N8"/>
    <mergeCell ref="B12:N12"/>
    <mergeCell ref="G13:K13"/>
    <mergeCell ref="M13:N13"/>
    <mergeCell ref="A15:A17"/>
    <mergeCell ref="B15:B17"/>
    <mergeCell ref="C15:C17"/>
    <mergeCell ref="D15:M15"/>
    <mergeCell ref="N15:N17"/>
  </mergeCells>
  <pageMargins left="0.23622047244094491" right="0.23622047244094491" top="0.39370078740157483" bottom="0.39370078740157483" header="0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2"/>
  <sheetViews>
    <sheetView showGridLines="0" showRowColHeaders="0" workbookViewId="0">
      <selection sqref="A1:K1"/>
    </sheetView>
  </sheetViews>
  <sheetFormatPr defaultRowHeight="15.75"/>
  <cols>
    <col min="1" max="1" width="2.140625" style="17" customWidth="1"/>
    <col min="2" max="2" width="34.7109375" style="17" customWidth="1"/>
    <col min="3" max="21" width="9.140625" style="17"/>
    <col min="22" max="22" width="9.140625" style="16"/>
    <col min="23" max="23" width="2.140625" style="16" customWidth="1"/>
    <col min="24" max="16384" width="9.140625" style="17"/>
  </cols>
  <sheetData>
    <row r="1" spans="1:23" ht="42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5"/>
      <c r="M1" s="15"/>
      <c r="N1" s="190"/>
      <c r="O1" s="190"/>
      <c r="P1" s="190"/>
      <c r="Q1" s="190"/>
      <c r="R1" s="190"/>
      <c r="S1" s="190"/>
      <c r="T1" s="190"/>
      <c r="U1" s="190"/>
      <c r="V1" s="190"/>
    </row>
    <row r="2" spans="1:23" ht="16.5" thickBot="1"/>
    <row r="3" spans="1:23" ht="21.75" customHeight="1">
      <c r="A3" s="191" t="s">
        <v>28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2"/>
    </row>
    <row r="4" spans="1:23" ht="21.75" customHeight="1" thickBot="1">
      <c r="A4" s="193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4"/>
    </row>
    <row r="5" spans="1:23" ht="6.75" customHeight="1"/>
    <row r="6" spans="1:23" ht="19.5" customHeight="1">
      <c r="B6" s="17" t="s">
        <v>7</v>
      </c>
      <c r="C6" s="195" t="s">
        <v>87</v>
      </c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7"/>
      <c r="Q6" s="18" t="s">
        <v>29</v>
      </c>
      <c r="R6" s="198">
        <v>27007</v>
      </c>
      <c r="S6" s="196"/>
      <c r="T6" s="197"/>
      <c r="U6" s="18" t="s">
        <v>30</v>
      </c>
      <c r="V6" s="19">
        <v>165</v>
      </c>
    </row>
    <row r="7" spans="1:23" ht="6" customHeight="1"/>
    <row r="8" spans="1:23" ht="20.25" customHeight="1">
      <c r="B8" s="20" t="s">
        <v>31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3" ht="4.5" customHeight="1">
      <c r="B9" s="22"/>
    </row>
    <row r="10" spans="1:23" ht="20.25" customHeight="1">
      <c r="B10" s="20" t="s">
        <v>32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3" ht="3.75" customHeight="1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23" ht="20.25" customHeight="1">
      <c r="B12" s="20" t="s">
        <v>33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3" s="25" customFormat="1" ht="7.5">
      <c r="B13" s="26"/>
      <c r="V13" s="27"/>
      <c r="W13" s="27"/>
    </row>
    <row r="14" spans="1:23" ht="25.5" customHeight="1">
      <c r="B14" s="28" t="s">
        <v>34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23" ht="20.25" customHeight="1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1"/>
    </row>
    <row r="16" spans="1:23" ht="20.25" customHeight="1">
      <c r="B16" s="3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33"/>
    </row>
    <row r="17" spans="2:23" ht="20.25" customHeight="1">
      <c r="B17" s="32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33"/>
    </row>
    <row r="18" spans="2:23" ht="20.25" customHeight="1">
      <c r="B18" s="32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33"/>
    </row>
    <row r="19" spans="2:23" ht="20.25" customHeight="1">
      <c r="B19" s="32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33"/>
    </row>
    <row r="20" spans="2:23" ht="20.25" customHeight="1">
      <c r="B20" s="32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33"/>
    </row>
    <row r="21" spans="2:23" ht="20.25" customHeight="1">
      <c r="B21" s="3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33"/>
    </row>
    <row r="22" spans="2:23" ht="82.5" customHeight="1">
      <c r="B22" s="34"/>
      <c r="C22" s="35"/>
      <c r="D22" s="36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7"/>
    </row>
    <row r="23" spans="2:23" ht="6.75" customHeight="1">
      <c r="B23" s="38"/>
      <c r="D23" s="39"/>
    </row>
    <row r="24" spans="2:23" ht="25.5" customHeight="1">
      <c r="B24" s="20" t="s">
        <v>35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2:23" s="25" customFormat="1" ht="7.5">
      <c r="B25" s="26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1"/>
      <c r="W25" s="27"/>
    </row>
    <row r="26" spans="2:23" ht="25.5" customHeight="1">
      <c r="B26" s="20" t="s">
        <v>36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2:23" s="25" customFormat="1" ht="7.5">
      <c r="B27" s="26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1"/>
      <c r="W27" s="27"/>
    </row>
    <row r="28" spans="2:23" ht="25.5" customHeight="1">
      <c r="B28" s="20" t="s">
        <v>37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2:23" s="25" customFormat="1" ht="7.5">
      <c r="B29" s="26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1"/>
      <c r="W29" s="27"/>
    </row>
    <row r="30" spans="2:23" ht="25.5" customHeight="1">
      <c r="B30" s="20" t="s">
        <v>38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2:23" s="25" customFormat="1" ht="7.5">
      <c r="B31" s="26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1"/>
      <c r="W31" s="27"/>
    </row>
    <row r="32" spans="2:23" ht="25.5" customHeight="1">
      <c r="B32" s="20" t="s">
        <v>39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2:23" s="25" customFormat="1" ht="7.5">
      <c r="B33" s="26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1"/>
      <c r="W33" s="27"/>
    </row>
    <row r="34" spans="2:23" ht="25.5" customHeight="1">
      <c r="B34" s="20" t="s">
        <v>40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2:23" s="25" customFormat="1" ht="7.5">
      <c r="B35" s="26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1"/>
      <c r="W35" s="27"/>
    </row>
    <row r="36" spans="2:23" ht="33.75" customHeight="1">
      <c r="B36" s="42" t="s">
        <v>41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  <row r="37" spans="2:23" s="25" customFormat="1" ht="7.5">
      <c r="B37" s="43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1"/>
      <c r="W37" s="27"/>
    </row>
    <row r="38" spans="2:23" ht="25.5" customHeight="1">
      <c r="B38" s="20" t="s">
        <v>42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2:23" s="25" customFormat="1" ht="7.5">
      <c r="B39" s="26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1"/>
      <c r="W39" s="27"/>
    </row>
    <row r="40" spans="2:23" ht="25.5" customHeight="1">
      <c r="B40" s="20" t="s">
        <v>43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2:23" ht="4.5" customHeight="1"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5"/>
    </row>
    <row r="42" spans="2:23" ht="40.5">
      <c r="B42" s="46" t="s">
        <v>44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</row>
  </sheetData>
  <sheetProtection insertColumns="0" insertRows="0" insertHyperlinks="0" deleteColumns="0" deleteRows="0" selectLockedCells="1" sort="0" autoFilter="0" pivotTables="0"/>
  <mergeCells count="6">
    <mergeCell ref="A1:K1"/>
    <mergeCell ref="N1:V1"/>
    <mergeCell ref="A3:V3"/>
    <mergeCell ref="A4:V4"/>
    <mergeCell ref="C6:N6"/>
    <mergeCell ref="R6:T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67"/>
  <sheetViews>
    <sheetView showGridLines="0" showRowColHeaders="0" topLeftCell="A2" workbookViewId="0">
      <selection activeCell="Q18" sqref="Q18"/>
    </sheetView>
  </sheetViews>
  <sheetFormatPr defaultRowHeight="18.75"/>
  <cols>
    <col min="1" max="1" width="3.42578125" style="50" customWidth="1"/>
    <col min="2" max="2" width="3.5703125" style="51" customWidth="1"/>
    <col min="3" max="3" width="4.7109375" style="51" customWidth="1"/>
    <col min="4" max="14" width="9.140625" style="51"/>
    <col min="15" max="15" width="30.140625" style="51" customWidth="1"/>
    <col min="16" max="16" width="3.7109375" style="51" customWidth="1"/>
    <col min="17" max="16384" width="9.140625" style="51"/>
  </cols>
  <sheetData>
    <row r="2" spans="1:16" ht="19.5" thickBot="1"/>
    <row r="3" spans="1:16" ht="33.75" customHeight="1" thickBot="1">
      <c r="B3" s="52"/>
      <c r="C3" s="202" t="s">
        <v>45</v>
      </c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53"/>
    </row>
    <row r="4" spans="1:16" ht="8.25" customHeight="1">
      <c r="A4" s="54"/>
      <c r="B4" s="5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7"/>
    </row>
    <row r="5" spans="1:16" ht="23.25">
      <c r="A5" s="54"/>
      <c r="B5" s="55"/>
      <c r="C5" s="58" t="s">
        <v>46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7"/>
    </row>
    <row r="6" spans="1:16" ht="26.25" customHeight="1">
      <c r="A6" s="54"/>
      <c r="B6" s="55"/>
      <c r="C6" s="203" t="s">
        <v>47</v>
      </c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5"/>
      <c r="P6" s="57"/>
    </row>
    <row r="7" spans="1:16" ht="9.75" customHeight="1">
      <c r="A7" s="54"/>
      <c r="B7" s="55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7"/>
    </row>
    <row r="8" spans="1:16" ht="22.5" customHeight="1">
      <c r="A8" s="54"/>
      <c r="B8" s="55"/>
      <c r="C8" s="60" t="s">
        <v>48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7"/>
    </row>
    <row r="9" spans="1:16" ht="48" customHeight="1">
      <c r="A9" s="54"/>
      <c r="B9" s="55"/>
      <c r="C9" s="206" t="s">
        <v>49</v>
      </c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8"/>
      <c r="P9" s="57"/>
    </row>
    <row r="10" spans="1:16" ht="6" customHeight="1">
      <c r="A10" s="54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7"/>
    </row>
    <row r="11" spans="1:16" ht="19.5">
      <c r="A11" s="50" t="e">
        <f>CHOOSE(B14,25,0)</f>
        <v>#VALUE!</v>
      </c>
      <c r="B11" s="61">
        <f>IFERROR(A11,0)</f>
        <v>0</v>
      </c>
      <c r="C11" s="62" t="s">
        <v>50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7"/>
    </row>
    <row r="12" spans="1:16" ht="19.5">
      <c r="B12" s="63">
        <f>IF(D14=0,1,2)</f>
        <v>1</v>
      </c>
      <c r="C12" s="64" t="str">
        <f>CHOOSE(B12,"&gt;&gt; Выберите вариант ответа из выпадающего списка","&gt;&gt; Ваш вариант ответа учтен ")</f>
        <v>&gt;&gt; Выберите вариант ответа из выпадающего списка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65" t="s">
        <v>51</v>
      </c>
      <c r="P12" s="57"/>
    </row>
    <row r="13" spans="1:16" ht="6" customHeight="1">
      <c r="B13" s="63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7"/>
    </row>
    <row r="14" spans="1:16" ht="18.75" customHeight="1">
      <c r="B14" s="63" t="str">
        <f>LEFT(D14,1)</f>
        <v/>
      </c>
      <c r="C14" s="66" t="s">
        <v>52</v>
      </c>
      <c r="D14" s="199"/>
      <c r="E14" s="200"/>
      <c r="F14" s="201"/>
      <c r="G14" s="56"/>
      <c r="H14" s="56"/>
      <c r="I14" s="56"/>
      <c r="J14" s="56"/>
      <c r="K14" s="56"/>
      <c r="L14" s="56"/>
      <c r="M14" s="56"/>
      <c r="N14" s="56"/>
      <c r="O14" s="56"/>
      <c r="P14" s="57"/>
    </row>
    <row r="15" spans="1:16" hidden="1">
      <c r="B15" s="63"/>
      <c r="C15" s="56"/>
      <c r="D15" s="56" t="s">
        <v>54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7"/>
    </row>
    <row r="16" spans="1:16" hidden="1">
      <c r="B16" s="63"/>
      <c r="C16" s="56"/>
      <c r="D16" s="56" t="s">
        <v>53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</row>
    <row r="17" spans="1:16" s="71" customFormat="1" ht="10.5">
      <c r="A17" s="67"/>
      <c r="B17" s="68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70"/>
    </row>
    <row r="18" spans="1:16" ht="19.5">
      <c r="A18" s="50" t="e">
        <f>CHOOSE(B21,15,0)</f>
        <v>#VALUE!</v>
      </c>
      <c r="B18" s="61">
        <f>IFERROR(A18,0)</f>
        <v>0</v>
      </c>
      <c r="C18" s="62" t="s">
        <v>55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7"/>
    </row>
    <row r="19" spans="1:16" ht="19.5">
      <c r="B19" s="63">
        <f>IF(D21=0,1,2)</f>
        <v>1</v>
      </c>
      <c r="C19" s="64" t="str">
        <f>CHOOSE(B19,"&gt;&gt; Выберите вариант ответа из выпадающего списка","&gt;&gt; Ваш вариант ответа учтен ")</f>
        <v>&gt;&gt; Выберите вариант ответа из выпадающего списка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65" t="s">
        <v>51</v>
      </c>
      <c r="P19" s="72"/>
    </row>
    <row r="20" spans="1:16" s="25" customFormat="1" ht="7.5">
      <c r="A20" s="73"/>
      <c r="B20" s="74"/>
      <c r="C20" s="75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7"/>
    </row>
    <row r="21" spans="1:16" ht="18.75" customHeight="1">
      <c r="B21" s="63" t="str">
        <f>LEFT(D21,1)</f>
        <v/>
      </c>
      <c r="C21" s="66" t="s">
        <v>52</v>
      </c>
      <c r="D21" s="199"/>
      <c r="E21" s="200"/>
      <c r="F21" s="201"/>
      <c r="G21" s="56"/>
      <c r="H21" s="56"/>
      <c r="I21" s="56"/>
      <c r="J21" s="56"/>
      <c r="K21" s="56"/>
      <c r="L21" s="56"/>
      <c r="M21" s="56"/>
      <c r="N21" s="56"/>
      <c r="O21" s="56"/>
      <c r="P21" s="57"/>
    </row>
    <row r="22" spans="1:16" ht="18.75" hidden="1" customHeight="1">
      <c r="B22" s="63"/>
      <c r="C22" s="78"/>
      <c r="D22" s="56" t="s">
        <v>56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7"/>
    </row>
    <row r="23" spans="1:16" s="25" customFormat="1" ht="18.75" hidden="1" customHeight="1">
      <c r="A23" s="73"/>
      <c r="B23" s="74"/>
      <c r="C23" s="79"/>
      <c r="D23" s="56" t="s">
        <v>57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7"/>
    </row>
    <row r="24" spans="1:16" s="71" customFormat="1" ht="10.5">
      <c r="A24" s="67"/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70"/>
    </row>
    <row r="25" spans="1:16" ht="19.5">
      <c r="A25" s="50" t="e">
        <f>CHOOSE(B28,0,15,30)</f>
        <v>#VALUE!</v>
      </c>
      <c r="B25" s="61">
        <f>IFERROR(A25,0)</f>
        <v>0</v>
      </c>
      <c r="C25" s="62" t="s">
        <v>58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7"/>
    </row>
    <row r="26" spans="1:16" ht="19.5">
      <c r="B26" s="63">
        <f>IF(D28=0,1,2)</f>
        <v>1</v>
      </c>
      <c r="C26" s="64" t="str">
        <f>CHOOSE(B26,"&gt;&gt; Выберите вариант ответа из выпадающего списка","&gt;&gt; Ваш вариант ответа учтен ")</f>
        <v>&gt;&gt; Выберите вариант ответа из выпадающего списка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/>
    </row>
    <row r="27" spans="1:16" s="25" customFormat="1" ht="7.5">
      <c r="A27" s="73"/>
      <c r="B27" s="74"/>
      <c r="C27" s="75" t="s">
        <v>59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7"/>
    </row>
    <row r="28" spans="1:16" ht="19.5">
      <c r="B28" s="63" t="str">
        <f>LEFT(D28,1)</f>
        <v/>
      </c>
      <c r="C28" s="66" t="s">
        <v>52</v>
      </c>
      <c r="D28" s="199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1"/>
      <c r="P28" s="57"/>
    </row>
    <row r="29" spans="1:16" ht="20.25" hidden="1">
      <c r="A29" s="50" t="str">
        <f>IF(C29="+",0," ")</f>
        <v xml:space="preserve"> </v>
      </c>
      <c r="B29" s="63"/>
      <c r="C29" s="80"/>
      <c r="D29" s="81" t="s">
        <v>60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7"/>
    </row>
    <row r="30" spans="1:16" ht="20.25" hidden="1">
      <c r="A30" s="50" t="str">
        <f>IF(C30="+",15," ")</f>
        <v xml:space="preserve"> </v>
      </c>
      <c r="B30" s="63"/>
      <c r="C30" s="80"/>
      <c r="D30" s="81" t="s">
        <v>61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1:16" ht="20.25" hidden="1">
      <c r="A31" s="50" t="str">
        <f>IF(C31="+",30," ")</f>
        <v xml:space="preserve"> </v>
      </c>
      <c r="B31" s="63"/>
      <c r="C31" s="80"/>
      <c r="D31" s="81" t="s">
        <v>62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7"/>
    </row>
    <row r="32" spans="1:16" s="71" customFormat="1" ht="10.5">
      <c r="A32" s="67"/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70"/>
    </row>
    <row r="33" spans="1:16" ht="19.5">
      <c r="A33" s="50" t="e">
        <f>CHOOSE(B36,20,0)</f>
        <v>#VALUE!</v>
      </c>
      <c r="B33" s="61">
        <f>IFERROR(A33,0)</f>
        <v>0</v>
      </c>
      <c r="C33" s="62" t="s">
        <v>63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7"/>
    </row>
    <row r="34" spans="1:16" ht="19.5">
      <c r="B34" s="63">
        <f>IF(D36=0,1,2)</f>
        <v>1</v>
      </c>
      <c r="C34" s="64" t="str">
        <f>CHOOSE(B34,"&gt;&gt; Выберите вариант ответа из выпадающего списка","&gt;&gt; Ваш вариант ответа учтен ")</f>
        <v>&gt;&gt; Выберите вариант ответа из выпадающего списка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65" t="s">
        <v>51</v>
      </c>
      <c r="P34" s="57"/>
    </row>
    <row r="35" spans="1:16" s="25" customFormat="1" ht="7.5">
      <c r="A35" s="73"/>
      <c r="B35" s="74"/>
      <c r="C35" s="82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7"/>
    </row>
    <row r="36" spans="1:16" s="25" customFormat="1" ht="18.75" customHeight="1">
      <c r="A36" s="73"/>
      <c r="B36" s="63" t="str">
        <f>LEFT(D36,1)</f>
        <v/>
      </c>
      <c r="C36" s="66" t="s">
        <v>52</v>
      </c>
      <c r="D36" s="199"/>
      <c r="E36" s="200"/>
      <c r="F36" s="201"/>
      <c r="G36" s="76"/>
      <c r="H36" s="76"/>
      <c r="I36" s="76"/>
      <c r="J36" s="76"/>
      <c r="K36" s="76"/>
      <c r="L36" s="76"/>
      <c r="M36" s="76"/>
      <c r="N36" s="76"/>
      <c r="O36" s="76"/>
      <c r="P36" s="77"/>
    </row>
    <row r="37" spans="1:16" ht="20.25" hidden="1">
      <c r="A37" s="50" t="str">
        <f>IF(C37="+",20," ")</f>
        <v xml:space="preserve"> </v>
      </c>
      <c r="B37" s="63"/>
      <c r="C37" s="83"/>
      <c r="D37" s="84" t="s">
        <v>64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7"/>
    </row>
    <row r="38" spans="1:16" ht="20.25" hidden="1">
      <c r="A38" s="50" t="str">
        <f>IF(C38="+",0," ")</f>
        <v xml:space="preserve"> </v>
      </c>
      <c r="B38" s="63"/>
      <c r="C38" s="83"/>
      <c r="D38" s="84" t="s">
        <v>57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7"/>
    </row>
    <row r="39" spans="1:16" s="71" customFormat="1" ht="10.5">
      <c r="A39" s="67"/>
      <c r="B39" s="68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70"/>
    </row>
    <row r="40" spans="1:16" ht="19.5">
      <c r="A40" s="50" t="e">
        <f>CHOOSE(B43,0,10,20)</f>
        <v>#VALUE!</v>
      </c>
      <c r="B40" s="61">
        <f>IFERROR(A40,0)</f>
        <v>0</v>
      </c>
      <c r="C40" s="62" t="s">
        <v>65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7"/>
    </row>
    <row r="41" spans="1:16" ht="19.5">
      <c r="B41" s="63">
        <f>IF(D43=0,1,2)</f>
        <v>1</v>
      </c>
      <c r="C41" s="64" t="str">
        <f>CHOOSE(B41,"&gt;&gt; Выберите вариант ответа из выпадающего списка","&gt;&gt; Ваш вариант ответа учтен ")</f>
        <v>&gt;&gt; Выберите вариант ответа из выпадающего списка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65" t="s">
        <v>51</v>
      </c>
      <c r="P41" s="57"/>
    </row>
    <row r="42" spans="1:16" s="25" customFormat="1" ht="7.5">
      <c r="A42" s="73"/>
      <c r="B42" s="74"/>
      <c r="C42" s="75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7"/>
    </row>
    <row r="43" spans="1:16" ht="19.5">
      <c r="B43" s="63" t="str">
        <f>LEFT(D43,1)</f>
        <v/>
      </c>
      <c r="C43" s="66" t="s">
        <v>52</v>
      </c>
      <c r="D43" s="199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1"/>
      <c r="P43" s="57"/>
    </row>
    <row r="44" spans="1:16" ht="20.25" hidden="1">
      <c r="A44" s="50" t="str">
        <f>IF(C44="+",0," ")</f>
        <v xml:space="preserve"> </v>
      </c>
      <c r="B44" s="63"/>
      <c r="C44" s="80"/>
      <c r="D44" s="85" t="s">
        <v>66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7"/>
    </row>
    <row r="45" spans="1:16" ht="20.25" hidden="1">
      <c r="A45" s="50" t="str">
        <f>IF(C45="+",10," ")</f>
        <v xml:space="preserve"> </v>
      </c>
      <c r="B45" s="63"/>
      <c r="C45" s="80"/>
      <c r="D45" s="85" t="s">
        <v>67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7"/>
    </row>
    <row r="46" spans="1:16" ht="20.25" hidden="1">
      <c r="A46" s="50" t="str">
        <f>IF(C46="+",20," ")</f>
        <v xml:space="preserve"> </v>
      </c>
      <c r="B46" s="63"/>
      <c r="C46" s="80"/>
      <c r="D46" s="85" t="s">
        <v>68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7"/>
    </row>
    <row r="47" spans="1:16" s="71" customFormat="1" ht="10.5">
      <c r="A47" s="67"/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70"/>
    </row>
    <row r="48" spans="1:16" ht="19.5">
      <c r="A48" s="50" t="e">
        <f>CHOOSE(B51,0,15)</f>
        <v>#VALUE!</v>
      </c>
      <c r="B48" s="61">
        <f>IFERROR(A48,0)</f>
        <v>0</v>
      </c>
      <c r="C48" s="62" t="s">
        <v>69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7"/>
    </row>
    <row r="49" spans="1:16" ht="19.5">
      <c r="B49" s="63">
        <f>IF(D51=0,1,2)</f>
        <v>1</v>
      </c>
      <c r="C49" s="64" t="str">
        <f>CHOOSE(B49,"&gt;&gt; Выберите вариант ответа из выпадающего списка","&gt;&gt; Ваш вариант ответа учтен ")</f>
        <v>&gt;&gt; Выберите вариант ответа из выпадающего списка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65" t="s">
        <v>51</v>
      </c>
      <c r="P49" s="57"/>
    </row>
    <row r="50" spans="1:16" s="25" customFormat="1" ht="7.5">
      <c r="A50" s="73"/>
      <c r="B50" s="86"/>
      <c r="C50" s="75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7"/>
    </row>
    <row r="51" spans="1:16" ht="19.5">
      <c r="B51" s="63" t="str">
        <f>LEFT(D51,1)</f>
        <v/>
      </c>
      <c r="C51" s="66" t="s">
        <v>52</v>
      </c>
      <c r="D51" s="199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1"/>
      <c r="P51" s="57"/>
    </row>
    <row r="52" spans="1:16" ht="20.25" hidden="1">
      <c r="A52" s="50" t="str">
        <f>IF(C52="+",0," ")</f>
        <v xml:space="preserve"> </v>
      </c>
      <c r="B52" s="87"/>
      <c r="C52" s="80"/>
      <c r="D52" s="85" t="s">
        <v>70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7"/>
    </row>
    <row r="53" spans="1:16" ht="20.25" hidden="1">
      <c r="A53" s="50" t="str">
        <f>IF(C53="+",15," ")</f>
        <v xml:space="preserve"> </v>
      </c>
      <c r="B53" s="87"/>
      <c r="C53" s="80"/>
      <c r="D53" s="85" t="s">
        <v>71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7"/>
    </row>
    <row r="54" spans="1:16">
      <c r="B54" s="87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7"/>
    </row>
    <row r="55" spans="1:16" s="94" customFormat="1" ht="23.25" customHeight="1">
      <c r="A55" s="88"/>
      <c r="B55" s="89"/>
      <c r="C55" s="90" t="s">
        <v>72</v>
      </c>
      <c r="D55" s="90"/>
      <c r="E55" s="91" t="s">
        <v>73</v>
      </c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3"/>
    </row>
    <row r="56" spans="1:16" ht="39.75" customHeight="1">
      <c r="B56" s="87"/>
      <c r="C56" s="211">
        <f>SUM(B48,B40,B33,B25,B18,B11)</f>
        <v>0</v>
      </c>
      <c r="D56" s="211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57"/>
    </row>
    <row r="57" spans="1:16">
      <c r="B57" s="87"/>
      <c r="C57" s="213" t="s">
        <v>74</v>
      </c>
      <c r="D57" s="213"/>
      <c r="E57" s="214" t="s">
        <v>75</v>
      </c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57"/>
    </row>
    <row r="58" spans="1:16" hidden="1">
      <c r="B58" s="87"/>
      <c r="C58" s="95"/>
      <c r="D58" s="95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57"/>
    </row>
    <row r="59" spans="1:16" hidden="1">
      <c r="B59" s="87"/>
      <c r="C59" s="56"/>
      <c r="D59" s="56"/>
      <c r="E59" s="97" t="s">
        <v>76</v>
      </c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7"/>
    </row>
    <row r="60" spans="1:16" hidden="1">
      <c r="B60" s="87"/>
      <c r="C60" s="56"/>
      <c r="D60" s="56"/>
      <c r="E60" s="97" t="s">
        <v>77</v>
      </c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7"/>
    </row>
    <row r="61" spans="1:16" hidden="1">
      <c r="B61" s="87"/>
      <c r="C61" s="56"/>
      <c r="D61" s="56"/>
      <c r="E61" s="97" t="s">
        <v>78</v>
      </c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7"/>
    </row>
    <row r="62" spans="1:16">
      <c r="B62" s="87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7"/>
    </row>
    <row r="63" spans="1:16" ht="19.5">
      <c r="B63" s="87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98" t="s">
        <v>79</v>
      </c>
      <c r="P63" s="57"/>
    </row>
    <row r="64" spans="1:16" ht="20.25" thickBot="1">
      <c r="B64" s="87"/>
      <c r="C64" s="56"/>
      <c r="D64" s="56"/>
      <c r="E64" s="56"/>
      <c r="F64" s="56"/>
      <c r="G64" s="56"/>
      <c r="H64" s="56"/>
      <c r="I64" s="99"/>
      <c r="J64" s="56"/>
      <c r="K64" s="209" t="s">
        <v>80</v>
      </c>
      <c r="L64" s="209"/>
      <c r="M64" s="209"/>
      <c r="N64" s="209"/>
      <c r="O64" s="209"/>
      <c r="P64" s="57"/>
    </row>
    <row r="65" spans="2:16">
      <c r="B65" s="87"/>
      <c r="C65" s="56"/>
      <c r="D65" s="56"/>
      <c r="E65" s="56"/>
      <c r="F65" s="56"/>
      <c r="G65" s="56"/>
      <c r="H65" s="56"/>
      <c r="I65" s="56"/>
      <c r="J65" s="56"/>
      <c r="K65" s="210" t="s">
        <v>81</v>
      </c>
      <c r="L65" s="210"/>
      <c r="M65" s="210"/>
      <c r="N65" s="210"/>
      <c r="O65" s="210"/>
      <c r="P65" s="57"/>
    </row>
    <row r="66" spans="2:16" ht="19.5" thickBot="1">
      <c r="B66" s="100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2"/>
    </row>
    <row r="67" spans="2:16" ht="19.5" thickTop="1"/>
  </sheetData>
  <sheetProtection selectLockedCells="1"/>
  <mergeCells count="15">
    <mergeCell ref="K64:O64"/>
    <mergeCell ref="K65:O65"/>
    <mergeCell ref="D36:F36"/>
    <mergeCell ref="D43:O43"/>
    <mergeCell ref="D51:O51"/>
    <mergeCell ref="C56:D56"/>
    <mergeCell ref="E56:O56"/>
    <mergeCell ref="C57:D57"/>
    <mergeCell ref="E57:O57"/>
    <mergeCell ref="D28:O28"/>
    <mergeCell ref="C3:O3"/>
    <mergeCell ref="C6:O6"/>
    <mergeCell ref="C9:O9"/>
    <mergeCell ref="D14:F14"/>
    <mergeCell ref="D21:F21"/>
  </mergeCells>
  <conditionalFormatting sqref="C29:C31">
    <cfRule type="duplicateValues" dxfId="9" priority="10"/>
  </conditionalFormatting>
  <conditionalFormatting sqref="C37:C38">
    <cfRule type="duplicateValues" dxfId="8" priority="9"/>
  </conditionalFormatting>
  <conditionalFormatting sqref="C44:C46">
    <cfRule type="duplicateValues" dxfId="7" priority="8"/>
  </conditionalFormatting>
  <conditionalFormatting sqref="C52:C53">
    <cfRule type="duplicateValues" dxfId="6" priority="7"/>
  </conditionalFormatting>
  <conditionalFormatting sqref="C12">
    <cfRule type="cellIs" dxfId="5" priority="6" operator="equal">
      <formula>$O$12</formula>
    </cfRule>
  </conditionalFormatting>
  <conditionalFormatting sqref="C19">
    <cfRule type="cellIs" dxfId="4" priority="5" operator="equal">
      <formula>$O$12</formula>
    </cfRule>
  </conditionalFormatting>
  <conditionalFormatting sqref="C26">
    <cfRule type="cellIs" dxfId="3" priority="4" operator="equal">
      <formula>$O$12</formula>
    </cfRule>
  </conditionalFormatting>
  <conditionalFormatting sqref="C34">
    <cfRule type="cellIs" dxfId="2" priority="3" operator="equal">
      <formula>$O$12</formula>
    </cfRule>
  </conditionalFormatting>
  <conditionalFormatting sqref="C41">
    <cfRule type="cellIs" dxfId="1" priority="2" operator="equal">
      <formula>$O$12</formula>
    </cfRule>
  </conditionalFormatting>
  <conditionalFormatting sqref="C49">
    <cfRule type="cellIs" dxfId="0" priority="1" operator="equal">
      <formula>$O$12</formula>
    </cfRule>
  </conditionalFormatting>
  <dataValidations count="7">
    <dataValidation type="list" allowBlank="1" showInputMessage="1" showErrorMessage="1" sqref="D14">
      <formula1>$D$15:$D$16</formula1>
    </dataValidation>
    <dataValidation type="list" allowBlank="1" showInputMessage="1" showErrorMessage="1" sqref="D21">
      <formula1>$D$22:$D$23</formula1>
    </dataValidation>
    <dataValidation type="list" allowBlank="1" showInputMessage="1" showErrorMessage="1" sqref="D28">
      <formula1>$D$29:$D$31</formula1>
    </dataValidation>
    <dataValidation type="list" allowBlank="1" showInputMessage="1" showErrorMessage="1" sqref="D36:F36">
      <formula1>$D$37:$D$38</formula1>
    </dataValidation>
    <dataValidation type="list" allowBlank="1" showInputMessage="1" showErrorMessage="1" sqref="D43:O43">
      <formula1>$D$44:$D$46</formula1>
    </dataValidation>
    <dataValidation type="list" allowBlank="1" showInputMessage="1" showErrorMessage="1" sqref="D51:O51">
      <formula1>$D$52:$D$53</formula1>
    </dataValidation>
    <dataValidation type="list" allowBlank="1" showInputMessage="1" showErrorMessage="1" sqref="E56 E58:O58">
      <formula1>$E$59:$E$61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назначений</vt:lpstr>
      <vt:lpstr>Лист динамического наблюдения</vt:lpstr>
      <vt:lpstr>Шкала Морсе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408kab_cecdelo</dc:creator>
  <cp:lastModifiedBy>408kab_cecdelo</cp:lastModifiedBy>
  <dcterms:created xsi:type="dcterms:W3CDTF">2023-03-22T11:50:14Z</dcterms:created>
  <dcterms:modified xsi:type="dcterms:W3CDTF">2023-03-22T12:30:20Z</dcterms:modified>
</cp:coreProperties>
</file>